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C:\Users\Gianni\Documents\LAVORO\PCDAZERO.PHP\public_html\downloadpb\2019\"/>
    </mc:Choice>
  </mc:AlternateContent>
  <xr:revisionPtr revIDLastSave="0" documentId="13_ncr:1_{70A4EA6D-1351-473B-BF64-BE2227AE72B2}" xr6:coauthVersionLast="40" xr6:coauthVersionMax="40" xr10:uidLastSave="{00000000-0000-0000-0000-000000000000}"/>
  <bookViews>
    <workbookView xWindow="0" yWindow="0" windowWidth="16170" windowHeight="5160" xr2:uid="{00000000-000D-0000-FFFF-FFFF00000000}"/>
  </bookViews>
  <sheets>
    <sheet name="pcdazero.it" sheetId="4" r:id="rId1"/>
    <sheet name="elenco" sheetId="5" r:id="rId2"/>
    <sheet name="articoli" sheetId="6" r:id="rId3"/>
  </sheets>
  <definedNames>
    <definedName name="_xlnm.Print_Area" localSheetId="0">pcdazero.it!$B$2:$H$59</definedName>
    <definedName name="clienti">elenco!$A$1:$A$9</definedName>
    <definedName name="ele_articoli">articoli!$A$1:$A$31</definedName>
    <definedName name="elenco">elenco!$A$1:$G$10</definedName>
    <definedName name="tab_articoli">articoli!$A$1:$D$31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3" i="4" l="1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19" i="4"/>
  <c r="F20" i="4"/>
  <c r="G20" i="4" s="1"/>
  <c r="F21" i="4"/>
  <c r="G21" i="4" s="1"/>
  <c r="F22" i="4"/>
  <c r="G22" i="4" s="1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F19" i="4"/>
  <c r="D19" i="4"/>
  <c r="B19" i="4"/>
  <c r="H13" i="4"/>
  <c r="F16" i="4" l="1"/>
  <c r="F15" i="4"/>
  <c r="F13" i="4"/>
  <c r="E13" i="4" l="1"/>
  <c r="F11" i="4" l="1"/>
  <c r="G49" i="4" l="1"/>
  <c r="G50" i="4" s="1"/>
  <c r="G52" i="4" s="1"/>
</calcChain>
</file>

<file path=xl/sharedStrings.xml><?xml version="1.0" encoding="utf-8"?>
<sst xmlns="http://schemas.openxmlformats.org/spreadsheetml/2006/main" count="92" uniqueCount="78">
  <si>
    <t>articolo</t>
  </si>
  <si>
    <t>quantità</t>
  </si>
  <si>
    <t>prezzo</t>
  </si>
  <si>
    <t>totale</t>
  </si>
  <si>
    <t>codice</t>
  </si>
  <si>
    <t>un .mis.</t>
  </si>
  <si>
    <t>IVA</t>
  </si>
  <si>
    <t>del</t>
  </si>
  <si>
    <t>fattura n.</t>
  </si>
  <si>
    <t>Spett.le</t>
  </si>
  <si>
    <t>P.IVA</t>
  </si>
  <si>
    <t>Rif.:</t>
  </si>
  <si>
    <t>Pagamenti:</t>
  </si>
  <si>
    <t>importo</t>
  </si>
  <si>
    <t>scadenza</t>
  </si>
  <si>
    <t>sc</t>
  </si>
  <si>
    <t>Sommano</t>
  </si>
  <si>
    <t>http://www.pcdazero.it</t>
  </si>
  <si>
    <t>Note:</t>
  </si>
  <si>
    <t>Compila solo lo celle azzurre</t>
  </si>
  <si>
    <t>La zona grigia, non verrà stampata</t>
  </si>
  <si>
    <t>cap</t>
  </si>
  <si>
    <t>località</t>
  </si>
  <si>
    <t>indirizzo</t>
  </si>
  <si>
    <t>prov</t>
  </si>
  <si>
    <t>Intestazione della ditta che emette l'offerta</t>
  </si>
  <si>
    <t>indirizzo e dati della ditta che emette l'offerta</t>
  </si>
  <si>
    <t>numero offerta</t>
  </si>
  <si>
    <t>data offerta</t>
  </si>
  <si>
    <t>Totale Offerta</t>
  </si>
  <si>
    <t>riferimento richiesta</t>
  </si>
  <si>
    <t>Cod.Fisc.</t>
  </si>
  <si>
    <t>cliente</t>
  </si>
  <si>
    <t>p.iva</t>
  </si>
  <si>
    <t>ROSSI</t>
  </si>
  <si>
    <t>Via Verdi, 12</t>
  </si>
  <si>
    <t>Verona</t>
  </si>
  <si>
    <t>VERDI</t>
  </si>
  <si>
    <t>Rio Bravo, 22</t>
  </si>
  <si>
    <t>Vicenza</t>
  </si>
  <si>
    <t>BIANCHI</t>
  </si>
  <si>
    <t>Vicolo Corto, 5</t>
  </si>
  <si>
    <t>Padova</t>
  </si>
  <si>
    <t>STRIATO</t>
  </si>
  <si>
    <t>Corso Magi, 2</t>
  </si>
  <si>
    <t>APUA</t>
  </si>
  <si>
    <t>Via Lenti, 14</t>
  </si>
  <si>
    <t>Brescia</t>
  </si>
  <si>
    <t>cod.fisc.</t>
  </si>
  <si>
    <t>VR</t>
  </si>
  <si>
    <t>VI</t>
  </si>
  <si>
    <t>PD</t>
  </si>
  <si>
    <t>BS</t>
  </si>
  <si>
    <t>0125687…</t>
  </si>
  <si>
    <t>0326664…</t>
  </si>
  <si>
    <t>2336589…</t>
  </si>
  <si>
    <t>7455666…</t>
  </si>
  <si>
    <t>8545663…</t>
  </si>
  <si>
    <t>RSSMRO…</t>
  </si>
  <si>
    <t>VRDLCA…</t>
  </si>
  <si>
    <t>BNCSLV…</t>
  </si>
  <si>
    <t>STRCLB…</t>
  </si>
  <si>
    <t>PAUPLO…</t>
  </si>
  <si>
    <t>Verdi</t>
  </si>
  <si>
    <t>un mis</t>
  </si>
  <si>
    <t>cipolla</t>
  </si>
  <si>
    <t>patata</t>
  </si>
  <si>
    <t>pomodoro</t>
  </si>
  <si>
    <t>zucchina</t>
  </si>
  <si>
    <t>melanzana</t>
  </si>
  <si>
    <t>banana</t>
  </si>
  <si>
    <t>CIP</t>
  </si>
  <si>
    <t>PAT</t>
  </si>
  <si>
    <t>POM</t>
  </si>
  <si>
    <t>BAN</t>
  </si>
  <si>
    <t>ZUCN</t>
  </si>
  <si>
    <t>MELZ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</si>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</sst>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\ * #,##0.00_-;\-&quot;€&quot;\ * #,##0.00_-;_-&quot;€&quot;\ * &quot;-&quot;??_-;_-@_-"/>
    <numFmt numFmtId="164" formatCode="_-[$€]\ * #,##0.00_-;\-[$€]\ * #,##0.00_-;_-[$€]\ * &quot;-&quot;??_-;_-@_-"/>
    <numFmt numFmtId="165" formatCode="[$-410]d\ mmmm\ yyyy;@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6"/>
      <name val="Arial"/>
      <family val="2"/>
    </font>
    <font>
      <sz val="8"/>
      <name val="Arial"/>
      <family val="2"/>
    </font>
    <font>
      <u/>
      <sz val="14"/>
      <color indexed="12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9">
    <xf numFmtId="0" fontId="0" fillId="0" borderId="0" xfId="0"/>
    <xf numFmtId="9" fontId="0" fillId="0" borderId="0" xfId="0" applyNumberFormat="1"/>
    <xf numFmtId="0" fontId="2" fillId="0" borderId="2" xfId="0" applyFont="1" applyBorder="1"/>
    <xf numFmtId="0" fontId="2" fillId="0" borderId="3" xfId="0" applyFont="1" applyBorder="1"/>
    <xf numFmtId="164" fontId="2" fillId="0" borderId="4" xfId="2" applyFont="1" applyBorder="1"/>
    <xf numFmtId="164" fontId="1" fillId="0" borderId="0" xfId="2"/>
    <xf numFmtId="0" fontId="2" fillId="0" borderId="1" xfId="0" applyFont="1" applyBorder="1" applyAlignment="1">
      <alignment horizontal="center"/>
    </xf>
    <xf numFmtId="164" fontId="1" fillId="0" borderId="1" xfId="2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14" fontId="0" fillId="0" borderId="0" xfId="0" applyNumberFormat="1" applyFill="1"/>
    <xf numFmtId="0" fontId="1" fillId="2" borderId="1" xfId="2" applyNumberFormat="1" applyFill="1" applyBorder="1"/>
    <xf numFmtId="0" fontId="0" fillId="2" borderId="1" xfId="0" applyNumberFormat="1" applyFill="1" applyBorder="1"/>
    <xf numFmtId="0" fontId="0" fillId="2" borderId="1" xfId="0" applyFill="1" applyBorder="1"/>
    <xf numFmtId="164" fontId="1" fillId="0" borderId="0" xfId="2" applyBorder="1"/>
    <xf numFmtId="0" fontId="0" fillId="0" borderId="0" xfId="0" applyFill="1" applyBorder="1"/>
    <xf numFmtId="0" fontId="0" fillId="0" borderId="0" xfId="0" applyNumberFormat="1" applyFill="1" applyBorder="1"/>
    <xf numFmtId="164" fontId="1" fillId="0" borderId="0" xfId="2" applyFill="1" applyBorder="1"/>
    <xf numFmtId="0" fontId="0" fillId="0" borderId="11" xfId="0" applyBorder="1"/>
    <xf numFmtId="164" fontId="0" fillId="2" borderId="0" xfId="2" applyFont="1" applyFill="1" applyBorder="1"/>
    <xf numFmtId="164" fontId="0" fillId="2" borderId="12" xfId="2" applyFont="1" applyFill="1" applyBorder="1"/>
    <xf numFmtId="0" fontId="0" fillId="0" borderId="12" xfId="0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65" fontId="2" fillId="2" borderId="13" xfId="0" applyNumberFormat="1" applyFont="1" applyFill="1" applyBorder="1" applyAlignment="1">
      <alignment horizontal="center"/>
    </xf>
    <xf numFmtId="0" fontId="0" fillId="3" borderId="0" xfId="0" applyFill="1"/>
    <xf numFmtId="9" fontId="0" fillId="2" borderId="1" xfId="3" applyFont="1" applyFill="1" applyBorder="1"/>
    <xf numFmtId="0" fontId="1" fillId="0" borderId="0" xfId="0" applyFont="1"/>
    <xf numFmtId="0" fontId="8" fillId="0" borderId="0" xfId="0" applyFont="1" applyAlignment="1">
      <alignment horizontal="center"/>
    </xf>
    <xf numFmtId="165" fontId="0" fillId="2" borderId="12" xfId="0" applyNumberFormat="1" applyFill="1" applyBorder="1" applyAlignment="1">
      <alignment horizontal="center"/>
    </xf>
    <xf numFmtId="165" fontId="0" fillId="2" borderId="13" xfId="0" applyNumberFormat="1" applyFill="1" applyBorder="1" applyAlignment="1">
      <alignment horizontal="center"/>
    </xf>
    <xf numFmtId="0" fontId="6" fillId="3" borderId="0" xfId="1" applyFont="1" applyFill="1" applyAlignment="1" applyProtection="1">
      <alignment horizontal="center" vertical="center"/>
    </xf>
    <xf numFmtId="0" fontId="5" fillId="2" borderId="0" xfId="0" applyFont="1" applyFill="1" applyAlignment="1">
      <alignment horizontal="center"/>
    </xf>
    <xf numFmtId="0" fontId="7" fillId="2" borderId="6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2" borderId="11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165" fontId="0" fillId="2" borderId="0" xfId="0" applyNumberFormat="1" applyFill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0" fontId="0" fillId="0" borderId="7" xfId="0" applyFill="1" applyBorder="1"/>
    <xf numFmtId="0" fontId="2" fillId="0" borderId="0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0" fillId="0" borderId="8" xfId="0" applyFill="1" applyBorder="1"/>
    <xf numFmtId="0" fontId="2" fillId="0" borderId="9" xfId="0" applyFont="1" applyFill="1" applyBorder="1"/>
    <xf numFmtId="0" fontId="2" fillId="0" borderId="12" xfId="0" applyFont="1" applyFill="1" applyBorder="1" applyAlignment="1">
      <alignment horizontal="left"/>
    </xf>
    <xf numFmtId="0" fontId="2" fillId="0" borderId="13" xfId="0" applyFont="1" applyFill="1" applyBorder="1"/>
    <xf numFmtId="0" fontId="0" fillId="0" borderId="0" xfId="0" applyFill="1"/>
    <xf numFmtId="0" fontId="0" fillId="0" borderId="10" xfId="0" applyFill="1" applyBorder="1"/>
    <xf numFmtId="0" fontId="2" fillId="0" borderId="14" xfId="0" applyNumberFormat="1" applyFont="1" applyFill="1" applyBorder="1" applyAlignment="1">
      <alignment horizontal="left"/>
    </xf>
    <xf numFmtId="0" fontId="2" fillId="0" borderId="15" xfId="0" applyNumberFormat="1" applyFont="1" applyFill="1" applyBorder="1" applyAlignment="1">
      <alignment horizontal="left"/>
    </xf>
    <xf numFmtId="0" fontId="7" fillId="0" borderId="10" xfId="0" applyFont="1" applyFill="1" applyBorder="1"/>
    <xf numFmtId="0" fontId="0" fillId="4" borderId="0" xfId="0" applyFill="1"/>
    <xf numFmtId="0" fontId="1" fillId="0" borderId="0" xfId="0" applyFont="1" applyAlignment="1">
      <alignment horizontal="center"/>
    </xf>
    <xf numFmtId="0" fontId="8" fillId="0" borderId="16" xfId="0" applyFont="1" applyBorder="1" applyAlignment="1">
      <alignment horizontal="center"/>
    </xf>
    <xf numFmtId="44" fontId="0" fillId="0" borderId="0" xfId="4" applyFont="1"/>
    <xf numFmtId="0" fontId="8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64" fontId="1" fillId="0" borderId="1" xfId="2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</cellXfs>
  <cellStyles count="5">
    <cellStyle name="Collegamento ipertestuale" xfId="1" builtinId="8"/>
    <cellStyle name="Euro" xfId="2" xr:uid="{00000000-0005-0000-0000-000001000000}"/>
    <cellStyle name="Normale" xfId="0" builtinId="0"/>
    <cellStyle name="Percentuale" xfId="3" builtinId="5"/>
    <cellStyle name="Valuta" xfId="4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cdazero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B2:J59"/>
  <sheetViews>
    <sheetView showGridLines="0" tabSelected="1" zoomScale="110" zoomScaleNormal="110" workbookViewId="0">
      <selection activeCell="H23" sqref="H23"/>
    </sheetView>
  </sheetViews>
  <sheetFormatPr defaultRowHeight="12.75" x14ac:dyDescent="0.2"/>
  <cols>
    <col min="1" max="1" width="2.28515625" style="28" customWidth="1"/>
    <col min="2" max="2" width="8.7109375" style="28" customWidth="1"/>
    <col min="3" max="3" width="26.5703125" style="28" customWidth="1"/>
    <col min="4" max="4" width="8.140625" style="28" bestFit="1" customWidth="1"/>
    <col min="5" max="5" width="9.5703125" style="28" customWidth="1"/>
    <col min="6" max="6" width="12.85546875" style="28" customWidth="1"/>
    <col min="7" max="7" width="12.42578125" style="28" customWidth="1"/>
    <col min="8" max="8" width="6.140625" style="28" customWidth="1"/>
    <col min="9" max="9" width="5.7109375" style="28" customWidth="1"/>
    <col min="10" max="10" width="29" style="28" customWidth="1"/>
    <col min="11" max="16384" width="9.140625" style="28"/>
  </cols>
  <sheetData>
    <row r="2" spans="2:10" ht="20.25" x14ac:dyDescent="0.3">
      <c r="B2" s="39" t="s">
        <v>25</v>
      </c>
      <c r="C2" s="39"/>
      <c r="D2" s="39"/>
      <c r="E2" s="39"/>
      <c r="F2" s="39"/>
      <c r="G2" s="39"/>
      <c r="H2" s="39"/>
      <c r="J2" s="34" t="s">
        <v>17</v>
      </c>
    </row>
    <row r="3" spans="2:10" x14ac:dyDescent="0.2">
      <c r="B3" s="35" t="s">
        <v>26</v>
      </c>
      <c r="C3" s="35"/>
      <c r="D3" s="35"/>
      <c r="E3" s="35"/>
      <c r="F3" s="35"/>
      <c r="G3" s="35"/>
      <c r="H3" s="35"/>
      <c r="J3" s="34"/>
    </row>
    <row r="4" spans="2:10" x14ac:dyDescent="0.2">
      <c r="B4" s="35"/>
      <c r="C4" s="35"/>
      <c r="D4" s="35"/>
      <c r="E4" s="35"/>
      <c r="F4" s="35"/>
      <c r="G4" s="35"/>
      <c r="H4" s="35"/>
      <c r="J4" s="34"/>
    </row>
    <row r="5" spans="2:10" x14ac:dyDescent="0.2">
      <c r="B5"/>
      <c r="C5"/>
      <c r="D5"/>
      <c r="E5"/>
      <c r="F5"/>
      <c r="G5"/>
      <c r="H5"/>
      <c r="J5" s="34"/>
    </row>
    <row r="6" spans="2:10" x14ac:dyDescent="0.2">
      <c r="B6"/>
      <c r="C6"/>
      <c r="D6"/>
      <c r="E6"/>
      <c r="F6"/>
      <c r="G6"/>
      <c r="H6"/>
      <c r="J6" s="34"/>
    </row>
    <row r="7" spans="2:10" x14ac:dyDescent="0.2">
      <c r="B7"/>
      <c r="C7"/>
      <c r="D7"/>
      <c r="E7"/>
      <c r="F7"/>
      <c r="G7"/>
      <c r="H7"/>
      <c r="J7" s="34"/>
    </row>
    <row r="8" spans="2:10" ht="12.75" customHeight="1" x14ac:dyDescent="0.2">
      <c r="B8" s="8" t="s">
        <v>8</v>
      </c>
      <c r="C8" s="26" t="s">
        <v>27</v>
      </c>
      <c r="D8"/>
      <c r="E8" s="8" t="s">
        <v>9</v>
      </c>
      <c r="F8" s="42" t="s">
        <v>63</v>
      </c>
      <c r="G8" s="42"/>
      <c r="H8" s="43"/>
      <c r="J8" s="28" t="s">
        <v>18</v>
      </c>
    </row>
    <row r="9" spans="2:10" x14ac:dyDescent="0.2">
      <c r="B9" s="11" t="s">
        <v>7</v>
      </c>
      <c r="C9" s="27" t="s">
        <v>28</v>
      </c>
      <c r="D9"/>
      <c r="E9" s="10"/>
      <c r="F9" s="44"/>
      <c r="G9" s="44"/>
      <c r="H9" s="45"/>
      <c r="J9" s="28" t="s">
        <v>19</v>
      </c>
    </row>
    <row r="10" spans="2:10" ht="4.5" customHeight="1" x14ac:dyDescent="0.2">
      <c r="B10"/>
      <c r="C10" s="14"/>
      <c r="D10"/>
      <c r="E10" s="10"/>
      <c r="F10" s="12"/>
      <c r="G10" s="12"/>
      <c r="H10" s="13"/>
    </row>
    <row r="11" spans="2:10" x14ac:dyDescent="0.2">
      <c r="B11"/>
      <c r="C11"/>
      <c r="D11"/>
      <c r="E11" s="48"/>
      <c r="F11" s="49" t="str">
        <f>VLOOKUP(F8,elenco,2,FALSE)</f>
        <v>Rio Bravo, 22</v>
      </c>
      <c r="G11" s="49"/>
      <c r="H11" s="50"/>
      <c r="J11" s="28" t="s">
        <v>20</v>
      </c>
    </row>
    <row r="12" spans="2:10" ht="4.5" customHeight="1" x14ac:dyDescent="0.2">
      <c r="B12"/>
      <c r="C12"/>
      <c r="D12"/>
      <c r="E12" s="48"/>
      <c r="F12" s="19"/>
      <c r="G12" s="19"/>
      <c r="H12" s="51"/>
    </row>
    <row r="13" spans="2:10" x14ac:dyDescent="0.2">
      <c r="B13" s="8" t="s">
        <v>11</v>
      </c>
      <c r="C13" s="36" t="s">
        <v>30</v>
      </c>
      <c r="D13"/>
      <c r="E13" s="52">
        <f>VLOOKUP(F8,elenco,3,FALSE)</f>
        <v>36100</v>
      </c>
      <c r="F13" s="53" t="str">
        <f>VLOOKUP(F8,elenco,4,FALSE)</f>
        <v>Vicenza</v>
      </c>
      <c r="G13" s="53"/>
      <c r="H13" s="54" t="str">
        <f>IF(VLOOKUP(F8,elenco,5,FALSE)="","",VLOOKUP(F8,elenco,5,FALSE))</f>
        <v>VI</v>
      </c>
    </row>
    <row r="14" spans="2:10" x14ac:dyDescent="0.2">
      <c r="B14" s="10"/>
      <c r="C14" s="37"/>
      <c r="D14"/>
      <c r="E14" s="55"/>
      <c r="F14" s="55"/>
      <c r="G14" s="55"/>
      <c r="H14" s="55"/>
    </row>
    <row r="15" spans="2:10" x14ac:dyDescent="0.2">
      <c r="B15" s="11"/>
      <c r="C15" s="38"/>
      <c r="D15"/>
      <c r="E15" s="56" t="s">
        <v>10</v>
      </c>
      <c r="F15" s="57" t="str">
        <f>VLOOKUP(F8,elenco,6,FALSE)</f>
        <v>0326664…</v>
      </c>
      <c r="G15" s="57"/>
      <c r="H15" s="58"/>
    </row>
    <row r="16" spans="2:10" x14ac:dyDescent="0.2">
      <c r="B16"/>
      <c r="C16"/>
      <c r="D16"/>
      <c r="E16" s="59" t="s">
        <v>31</v>
      </c>
      <c r="F16" s="57" t="str">
        <f>VLOOKUP(F8,elenco,7,FALSE)</f>
        <v>VRDLCA…</v>
      </c>
      <c r="G16" s="57"/>
      <c r="H16" s="58"/>
    </row>
    <row r="17" spans="2:8" x14ac:dyDescent="0.2">
      <c r="B17"/>
      <c r="C17"/>
      <c r="D17"/>
      <c r="E17"/>
      <c r="F17"/>
      <c r="G17"/>
      <c r="H17"/>
    </row>
    <row r="18" spans="2:8" x14ac:dyDescent="0.2">
      <c r="B18" s="6" t="s">
        <v>4</v>
      </c>
      <c r="C18" s="6" t="s">
        <v>0</v>
      </c>
      <c r="D18" s="65" t="s">
        <v>5</v>
      </c>
      <c r="E18" s="6" t="s">
        <v>1</v>
      </c>
      <c r="F18" s="65" t="s">
        <v>2</v>
      </c>
      <c r="G18" s="6" t="s">
        <v>3</v>
      </c>
      <c r="H18" s="6" t="s">
        <v>15</v>
      </c>
    </row>
    <row r="19" spans="2:8" x14ac:dyDescent="0.2">
      <c r="B19" s="68" t="str">
        <f>IF(C19="","",VLOOKUP(C19,tab_articoli,2,FALSE))</f>
        <v>CIP</v>
      </c>
      <c r="C19" s="17" t="s">
        <v>65</v>
      </c>
      <c r="D19" s="67" t="str">
        <f>IF(C19="","",VLOOKUP(C19,tab_articoli,3,FALSE))</f>
        <v>kg</v>
      </c>
      <c r="E19" s="15">
        <v>10</v>
      </c>
      <c r="F19" s="66">
        <f>IF(C19="","",VLOOKUP(C19,tab_articoli,4,FALSE))</f>
        <v>0.75</v>
      </c>
      <c r="G19" s="7">
        <f>IF(C19="","",E19*F19-E19*F19*H19)</f>
        <v>7.125</v>
      </c>
      <c r="H19" s="29">
        <v>0.05</v>
      </c>
    </row>
    <row r="20" spans="2:8" x14ac:dyDescent="0.2">
      <c r="B20" s="68" t="str">
        <f>IF(C20="","",VLOOKUP(C20,tab_articoli,2,FALSE))</f>
        <v>ZUCN</v>
      </c>
      <c r="C20" s="17" t="s">
        <v>68</v>
      </c>
      <c r="D20" s="67" t="str">
        <f>IF(C20="","",VLOOKUP(C20,tab_articoli,3,FALSE))</f>
        <v>kg</v>
      </c>
      <c r="E20" s="15">
        <v>5</v>
      </c>
      <c r="F20" s="66">
        <f>IF(C20="","",VLOOKUP(C20,tab_articoli,4,FALSE))</f>
        <v>1</v>
      </c>
      <c r="G20" s="7">
        <f t="shared" ref="G20:G47" si="0">IF(C20="","",E20*F20-E20*F20*H20)</f>
        <v>4.5</v>
      </c>
      <c r="H20" s="29">
        <v>0.1</v>
      </c>
    </row>
    <row r="21" spans="2:8" x14ac:dyDescent="0.2">
      <c r="B21" s="68" t="str">
        <f>IF(C21="","",VLOOKUP(C21,tab_articoli,2,FALSE))</f>
        <v>MELZ</v>
      </c>
      <c r="C21" s="17" t="s">
        <v>69</v>
      </c>
      <c r="D21" s="67" t="str">
        <f>IF(C21="","",VLOOKUP(C21,tab_articoli,3,FALSE))</f>
        <v>kg</v>
      </c>
      <c r="E21" s="15">
        <v>12</v>
      </c>
      <c r="F21" s="66">
        <f>IF(C21="","",VLOOKUP(C21,tab_articoli,4,FALSE))</f>
        <v>0.75</v>
      </c>
      <c r="G21" s="7">
        <f t="shared" si="0"/>
        <v>7.65</v>
      </c>
      <c r="H21" s="29">
        <v>0.15</v>
      </c>
    </row>
    <row r="22" spans="2:8" x14ac:dyDescent="0.2">
      <c r="B22" s="68" t="str">
        <f>IF(C22="","",VLOOKUP(C22,tab_articoli,2,FALSE))</f>
        <v>BAN</v>
      </c>
      <c r="C22" s="17" t="s">
        <v>70</v>
      </c>
      <c r="D22" s="67" t="str">
        <f>IF(C22="","",VLOOKUP(C22,tab_articoli,3,FALSE))</f>
        <v>kg</v>
      </c>
      <c r="E22" s="16">
        <v>22</v>
      </c>
      <c r="F22" s="66">
        <f>IF(C22="","",VLOOKUP(C22,tab_articoli,4,FALSE))</f>
        <v>1.25</v>
      </c>
      <c r="G22" s="7">
        <f t="shared" si="0"/>
        <v>25.3</v>
      </c>
      <c r="H22" s="29">
        <v>0.08</v>
      </c>
    </row>
    <row r="23" spans="2:8" x14ac:dyDescent="0.2">
      <c r="B23" s="68" t="str">
        <f>IF(C23="","",VLOOKUP(C23,tab_articoli,2,FALSE))</f>
        <v/>
      </c>
      <c r="C23" s="17"/>
      <c r="D23" s="67" t="str">
        <f>IF(C23="","",VLOOKUP(C23,tab_articoli,3,FALSE))</f>
        <v/>
      </c>
      <c r="E23" s="16"/>
      <c r="F23" s="66" t="str">
        <f>IF(C23="","",VLOOKUP(C23,tab_articoli,4,FALSE))</f>
        <v/>
      </c>
      <c r="G23" s="7" t="str">
        <f t="shared" si="0"/>
        <v/>
      </c>
      <c r="H23" s="29"/>
    </row>
    <row r="24" spans="2:8" x14ac:dyDescent="0.2">
      <c r="B24" s="68" t="str">
        <f>IF(C24="","",VLOOKUP(C24,tab_articoli,2,FALSE))</f>
        <v/>
      </c>
      <c r="C24" s="17"/>
      <c r="D24" s="67" t="str">
        <f>IF(C24="","",VLOOKUP(C24,tab_articoli,3,FALSE))</f>
        <v/>
      </c>
      <c r="E24" s="16"/>
      <c r="F24" s="66" t="str">
        <f>IF(C24="","",VLOOKUP(C24,tab_articoli,4,FALSE))</f>
        <v/>
      </c>
      <c r="G24" s="7" t="str">
        <f t="shared" si="0"/>
        <v/>
      </c>
      <c r="H24" s="29"/>
    </row>
    <row r="25" spans="2:8" x14ac:dyDescent="0.2">
      <c r="B25" s="68" t="str">
        <f>IF(C25="","",VLOOKUP(C25,tab_articoli,2,FALSE))</f>
        <v/>
      </c>
      <c r="C25" s="17"/>
      <c r="D25" s="67" t="str">
        <f>IF(C25="","",VLOOKUP(C25,tab_articoli,3,FALSE))</f>
        <v/>
      </c>
      <c r="E25" s="16"/>
      <c r="F25" s="66" t="str">
        <f>IF(C25="","",VLOOKUP(C25,tab_articoli,4,FALSE))</f>
        <v/>
      </c>
      <c r="G25" s="7" t="str">
        <f t="shared" si="0"/>
        <v/>
      </c>
      <c r="H25" s="29"/>
    </row>
    <row r="26" spans="2:8" x14ac:dyDescent="0.2">
      <c r="B26" s="68" t="str">
        <f>IF(C26="","",VLOOKUP(C26,tab_articoli,2,FALSE))</f>
        <v/>
      </c>
      <c r="C26" s="17"/>
      <c r="D26" s="67" t="str">
        <f>IF(C26="","",VLOOKUP(C26,tab_articoli,3,FALSE))</f>
        <v/>
      </c>
      <c r="E26" s="16"/>
      <c r="F26" s="66" t="str">
        <f>IF(C26="","",VLOOKUP(C26,tab_articoli,4,FALSE))</f>
        <v/>
      </c>
      <c r="G26" s="7" t="str">
        <f t="shared" si="0"/>
        <v/>
      </c>
      <c r="H26" s="29"/>
    </row>
    <row r="27" spans="2:8" x14ac:dyDescent="0.2">
      <c r="B27" s="68" t="str">
        <f>IF(C27="","",VLOOKUP(C27,tab_articoli,2,FALSE))</f>
        <v/>
      </c>
      <c r="C27" s="17"/>
      <c r="D27" s="67" t="str">
        <f>IF(C27="","",VLOOKUP(C27,tab_articoli,3,FALSE))</f>
        <v/>
      </c>
      <c r="E27" s="16"/>
      <c r="F27" s="66" t="str">
        <f>IF(C27="","",VLOOKUP(C27,tab_articoli,4,FALSE))</f>
        <v/>
      </c>
      <c r="G27" s="7" t="str">
        <f t="shared" si="0"/>
        <v/>
      </c>
      <c r="H27" s="29"/>
    </row>
    <row r="28" spans="2:8" x14ac:dyDescent="0.2">
      <c r="B28" s="68" t="str">
        <f>IF(C28="","",VLOOKUP(C28,tab_articoli,2,FALSE))</f>
        <v/>
      </c>
      <c r="C28" s="17"/>
      <c r="D28" s="67" t="str">
        <f>IF(C28="","",VLOOKUP(C28,tab_articoli,3,FALSE))</f>
        <v/>
      </c>
      <c r="E28" s="16"/>
      <c r="F28" s="66" t="str">
        <f>IF(C28="","",VLOOKUP(C28,tab_articoli,4,FALSE))</f>
        <v/>
      </c>
      <c r="G28" s="7" t="str">
        <f t="shared" si="0"/>
        <v/>
      </c>
      <c r="H28" s="29"/>
    </row>
    <row r="29" spans="2:8" x14ac:dyDescent="0.2">
      <c r="B29" s="68" t="str">
        <f>IF(C29="","",VLOOKUP(C29,tab_articoli,2,FALSE))</f>
        <v/>
      </c>
      <c r="C29" s="17"/>
      <c r="D29" s="67" t="str">
        <f>IF(C29="","",VLOOKUP(C29,tab_articoli,3,FALSE))</f>
        <v/>
      </c>
      <c r="E29" s="16"/>
      <c r="F29" s="66" t="str">
        <f>IF(C29="","",VLOOKUP(C29,tab_articoli,4,FALSE))</f>
        <v/>
      </c>
      <c r="G29" s="7" t="str">
        <f t="shared" si="0"/>
        <v/>
      </c>
      <c r="H29" s="29"/>
    </row>
    <row r="30" spans="2:8" x14ac:dyDescent="0.2">
      <c r="B30" s="68" t="str">
        <f>IF(C30="","",VLOOKUP(C30,tab_articoli,2,FALSE))</f>
        <v/>
      </c>
      <c r="C30" s="17"/>
      <c r="D30" s="67" t="str">
        <f>IF(C30="","",VLOOKUP(C30,tab_articoli,3,FALSE))</f>
        <v/>
      </c>
      <c r="E30" s="16"/>
      <c r="F30" s="66" t="str">
        <f>IF(C30="","",VLOOKUP(C30,tab_articoli,4,FALSE))</f>
        <v/>
      </c>
      <c r="G30" s="7" t="str">
        <f t="shared" si="0"/>
        <v/>
      </c>
      <c r="H30" s="29"/>
    </row>
    <row r="31" spans="2:8" x14ac:dyDescent="0.2">
      <c r="B31" s="68" t="str">
        <f>IF(C31="","",VLOOKUP(C31,tab_articoli,2,FALSE))</f>
        <v/>
      </c>
      <c r="C31" s="17"/>
      <c r="D31" s="67" t="str">
        <f>IF(C31="","",VLOOKUP(C31,tab_articoli,3,FALSE))</f>
        <v/>
      </c>
      <c r="E31" s="16"/>
      <c r="F31" s="66" t="str">
        <f>IF(C31="","",VLOOKUP(C31,tab_articoli,4,FALSE))</f>
        <v/>
      </c>
      <c r="G31" s="7" t="str">
        <f t="shared" si="0"/>
        <v/>
      </c>
      <c r="H31" s="29"/>
    </row>
    <row r="32" spans="2:8" x14ac:dyDescent="0.2">
      <c r="B32" s="68" t="str">
        <f>IF(C32="","",VLOOKUP(C32,tab_articoli,2,FALSE))</f>
        <v/>
      </c>
      <c r="C32" s="17"/>
      <c r="D32" s="67" t="str">
        <f>IF(C32="","",VLOOKUP(C32,tab_articoli,3,FALSE))</f>
        <v/>
      </c>
      <c r="E32" s="16"/>
      <c r="F32" s="66" t="str">
        <f>IF(C32="","",VLOOKUP(C32,tab_articoli,4,FALSE))</f>
        <v/>
      </c>
      <c r="G32" s="7" t="str">
        <f t="shared" si="0"/>
        <v/>
      </c>
      <c r="H32" s="29"/>
    </row>
    <row r="33" spans="2:8" x14ac:dyDescent="0.2">
      <c r="B33" s="68" t="str">
        <f>IF(C33="","",VLOOKUP(C33,tab_articoli,2,FALSE))</f>
        <v/>
      </c>
      <c r="C33" s="17"/>
      <c r="D33" s="67" t="str">
        <f>IF(C33="","",VLOOKUP(C33,tab_articoli,3,FALSE))</f>
        <v/>
      </c>
      <c r="E33" s="16"/>
      <c r="F33" s="66" t="str">
        <f>IF(C33="","",VLOOKUP(C33,tab_articoli,4,FALSE))</f>
        <v/>
      </c>
      <c r="G33" s="7" t="str">
        <f t="shared" si="0"/>
        <v/>
      </c>
      <c r="H33" s="29"/>
    </row>
    <row r="34" spans="2:8" x14ac:dyDescent="0.2">
      <c r="B34" s="68" t="str">
        <f>IF(C34="","",VLOOKUP(C34,tab_articoli,2,FALSE))</f>
        <v/>
      </c>
      <c r="C34" s="17"/>
      <c r="D34" s="67" t="str">
        <f>IF(C34="","",VLOOKUP(C34,tab_articoli,3,FALSE))</f>
        <v/>
      </c>
      <c r="E34" s="16"/>
      <c r="F34" s="66" t="str">
        <f>IF(C34="","",VLOOKUP(C34,tab_articoli,4,FALSE))</f>
        <v/>
      </c>
      <c r="G34" s="7" t="str">
        <f t="shared" si="0"/>
        <v/>
      </c>
      <c r="H34" s="29"/>
    </row>
    <row r="35" spans="2:8" x14ac:dyDescent="0.2">
      <c r="B35" s="68" t="str">
        <f>IF(C35="","",VLOOKUP(C35,tab_articoli,2,FALSE))</f>
        <v/>
      </c>
      <c r="C35" s="17"/>
      <c r="D35" s="67" t="str">
        <f>IF(C35="","",VLOOKUP(C35,tab_articoli,3,FALSE))</f>
        <v/>
      </c>
      <c r="E35" s="16"/>
      <c r="F35" s="66" t="str">
        <f>IF(C35="","",VLOOKUP(C35,tab_articoli,4,FALSE))</f>
        <v/>
      </c>
      <c r="G35" s="7" t="str">
        <f t="shared" si="0"/>
        <v/>
      </c>
      <c r="H35" s="29"/>
    </row>
    <row r="36" spans="2:8" x14ac:dyDescent="0.2">
      <c r="B36" s="68" t="str">
        <f>IF(C36="","",VLOOKUP(C36,tab_articoli,2,FALSE))</f>
        <v/>
      </c>
      <c r="C36" s="17"/>
      <c r="D36" s="67" t="str">
        <f>IF(C36="","",VLOOKUP(C36,tab_articoli,3,FALSE))</f>
        <v/>
      </c>
      <c r="E36" s="16"/>
      <c r="F36" s="66" t="str">
        <f>IF(C36="","",VLOOKUP(C36,tab_articoli,4,FALSE))</f>
        <v/>
      </c>
      <c r="G36" s="7" t="str">
        <f t="shared" si="0"/>
        <v/>
      </c>
      <c r="H36" s="29"/>
    </row>
    <row r="37" spans="2:8" x14ac:dyDescent="0.2">
      <c r="B37" s="68" t="str">
        <f>IF(C37="","",VLOOKUP(C37,tab_articoli,2,FALSE))</f>
        <v/>
      </c>
      <c r="C37" s="17"/>
      <c r="D37" s="67" t="str">
        <f>IF(C37="","",VLOOKUP(C37,tab_articoli,3,FALSE))</f>
        <v/>
      </c>
      <c r="E37" s="16"/>
      <c r="F37" s="66" t="str">
        <f>IF(C37="","",VLOOKUP(C37,tab_articoli,4,FALSE))</f>
        <v/>
      </c>
      <c r="G37" s="7" t="str">
        <f t="shared" si="0"/>
        <v/>
      </c>
      <c r="H37" s="29"/>
    </row>
    <row r="38" spans="2:8" x14ac:dyDescent="0.2">
      <c r="B38" s="68" t="str">
        <f>IF(C38="","",VLOOKUP(C38,tab_articoli,2,FALSE))</f>
        <v/>
      </c>
      <c r="C38" s="17"/>
      <c r="D38" s="67" t="str">
        <f>IF(C38="","",VLOOKUP(C38,tab_articoli,3,FALSE))</f>
        <v/>
      </c>
      <c r="E38" s="16"/>
      <c r="F38" s="66" t="str">
        <f>IF(C38="","",VLOOKUP(C38,tab_articoli,4,FALSE))</f>
        <v/>
      </c>
      <c r="G38" s="7" t="str">
        <f t="shared" si="0"/>
        <v/>
      </c>
      <c r="H38" s="29"/>
    </row>
    <row r="39" spans="2:8" x14ac:dyDescent="0.2">
      <c r="B39" s="68" t="str">
        <f>IF(C39="","",VLOOKUP(C39,tab_articoli,2,FALSE))</f>
        <v/>
      </c>
      <c r="C39" s="17"/>
      <c r="D39" s="67" t="str">
        <f>IF(C39="","",VLOOKUP(C39,tab_articoli,3,FALSE))</f>
        <v/>
      </c>
      <c r="E39" s="16"/>
      <c r="F39" s="66" t="str">
        <f>IF(C39="","",VLOOKUP(C39,tab_articoli,4,FALSE))</f>
        <v/>
      </c>
      <c r="G39" s="7" t="str">
        <f t="shared" si="0"/>
        <v/>
      </c>
      <c r="H39" s="29"/>
    </row>
    <row r="40" spans="2:8" x14ac:dyDescent="0.2">
      <c r="B40" s="68" t="str">
        <f>IF(C40="","",VLOOKUP(C40,tab_articoli,2,FALSE))</f>
        <v/>
      </c>
      <c r="C40" s="17"/>
      <c r="D40" s="67" t="str">
        <f>IF(C40="","",VLOOKUP(C40,tab_articoli,3,FALSE))</f>
        <v/>
      </c>
      <c r="E40" s="16"/>
      <c r="F40" s="66" t="str">
        <f>IF(C40="","",VLOOKUP(C40,tab_articoli,4,FALSE))</f>
        <v/>
      </c>
      <c r="G40" s="7" t="str">
        <f t="shared" si="0"/>
        <v/>
      </c>
      <c r="H40" s="29"/>
    </row>
    <row r="41" spans="2:8" x14ac:dyDescent="0.2">
      <c r="B41" s="68" t="str">
        <f>IF(C41="","",VLOOKUP(C41,tab_articoli,2,FALSE))</f>
        <v/>
      </c>
      <c r="C41" s="17"/>
      <c r="D41" s="67" t="str">
        <f>IF(C41="","",VLOOKUP(C41,tab_articoli,3,FALSE))</f>
        <v/>
      </c>
      <c r="E41" s="16"/>
      <c r="F41" s="66" t="str">
        <f>IF(C41="","",VLOOKUP(C41,tab_articoli,4,FALSE))</f>
        <v/>
      </c>
      <c r="G41" s="7" t="str">
        <f t="shared" si="0"/>
        <v/>
      </c>
      <c r="H41" s="29"/>
    </row>
    <row r="42" spans="2:8" x14ac:dyDescent="0.2">
      <c r="B42" s="68" t="str">
        <f>IF(C42="","",VLOOKUP(C42,tab_articoli,2,FALSE))</f>
        <v/>
      </c>
      <c r="C42" s="17"/>
      <c r="D42" s="67" t="str">
        <f>IF(C42="","",VLOOKUP(C42,tab_articoli,3,FALSE))</f>
        <v/>
      </c>
      <c r="E42" s="16"/>
      <c r="F42" s="66" t="str">
        <f>IF(C42="","",VLOOKUP(C42,tab_articoli,4,FALSE))</f>
        <v/>
      </c>
      <c r="G42" s="7" t="str">
        <f t="shared" si="0"/>
        <v/>
      </c>
      <c r="H42" s="29"/>
    </row>
    <row r="43" spans="2:8" x14ac:dyDescent="0.2">
      <c r="B43" s="68" t="str">
        <f>IF(C43="","",VLOOKUP(C43,tab_articoli,2,FALSE))</f>
        <v/>
      </c>
      <c r="C43" s="17"/>
      <c r="D43" s="67" t="str">
        <f>IF(C43="","",VLOOKUP(C43,tab_articoli,3,FALSE))</f>
        <v/>
      </c>
      <c r="E43" s="16"/>
      <c r="F43" s="66" t="str">
        <f>IF(C43="","",VLOOKUP(C43,tab_articoli,4,FALSE))</f>
        <v/>
      </c>
      <c r="G43" s="7" t="str">
        <f t="shared" si="0"/>
        <v/>
      </c>
      <c r="H43" s="29"/>
    </row>
    <row r="44" spans="2:8" x14ac:dyDescent="0.2">
      <c r="B44" s="68" t="str">
        <f>IF(C44="","",VLOOKUP(C44,tab_articoli,2,FALSE))</f>
        <v/>
      </c>
      <c r="C44" s="17"/>
      <c r="D44" s="67" t="str">
        <f>IF(C44="","",VLOOKUP(C44,tab_articoli,3,FALSE))</f>
        <v/>
      </c>
      <c r="E44" s="16"/>
      <c r="F44" s="66" t="str">
        <f>IF(C44="","",VLOOKUP(C44,tab_articoli,4,FALSE))</f>
        <v/>
      </c>
      <c r="G44" s="7" t="str">
        <f t="shared" si="0"/>
        <v/>
      </c>
      <c r="H44" s="29"/>
    </row>
    <row r="45" spans="2:8" x14ac:dyDescent="0.2">
      <c r="B45" s="68" t="str">
        <f>IF(C45="","",VLOOKUP(C45,tab_articoli,2,FALSE))</f>
        <v/>
      </c>
      <c r="C45" s="17"/>
      <c r="D45" s="67" t="str">
        <f>IF(C45="","",VLOOKUP(C45,tab_articoli,3,FALSE))</f>
        <v/>
      </c>
      <c r="E45" s="16"/>
      <c r="F45" s="66" t="str">
        <f>IF(C45="","",VLOOKUP(C45,tab_articoli,4,FALSE))</f>
        <v/>
      </c>
      <c r="G45" s="7" t="str">
        <f t="shared" si="0"/>
        <v/>
      </c>
      <c r="H45" s="29"/>
    </row>
    <row r="46" spans="2:8" x14ac:dyDescent="0.2">
      <c r="B46" s="68" t="str">
        <f>IF(C46="","",VLOOKUP(C46,tab_articoli,2,FALSE))</f>
        <v/>
      </c>
      <c r="C46" s="17"/>
      <c r="D46" s="67" t="str">
        <f>IF(C46="","",VLOOKUP(C46,tab_articoli,3,FALSE))</f>
        <v/>
      </c>
      <c r="E46" s="16"/>
      <c r="F46" s="66" t="str">
        <f>IF(C46="","",VLOOKUP(C46,tab_articoli,4,FALSE))</f>
        <v/>
      </c>
      <c r="G46" s="7" t="str">
        <f t="shared" si="0"/>
        <v/>
      </c>
      <c r="H46" s="29"/>
    </row>
    <row r="47" spans="2:8" x14ac:dyDescent="0.2">
      <c r="B47" s="68" t="str">
        <f>IF(C47="","",VLOOKUP(C47,tab_articoli,2,FALSE))</f>
        <v/>
      </c>
      <c r="C47" s="17"/>
      <c r="D47" s="67" t="str">
        <f>IF(C47="","",VLOOKUP(C47,tab_articoli,3,FALSE))</f>
        <v/>
      </c>
      <c r="E47" s="16"/>
      <c r="F47" s="66" t="str">
        <f>IF(C47="","",VLOOKUP(C47,tab_articoli,4,FALSE))</f>
        <v/>
      </c>
      <c r="G47" s="7" t="str">
        <f t="shared" si="0"/>
        <v/>
      </c>
      <c r="H47" s="29"/>
    </row>
    <row r="48" spans="2:8" ht="4.5" customHeight="1" x14ac:dyDescent="0.2">
      <c r="B48" s="19"/>
      <c r="C48" s="19"/>
      <c r="D48" s="19"/>
      <c r="E48" s="20"/>
      <c r="F48" s="21"/>
      <c r="G48" s="18"/>
      <c r="H48"/>
    </row>
    <row r="49" spans="2:8" x14ac:dyDescent="0.2">
      <c r="B49"/>
      <c r="C49" s="19"/>
      <c r="D49"/>
      <c r="E49" t="s">
        <v>16</v>
      </c>
      <c r="F49"/>
      <c r="G49" s="5">
        <f>SUM(G19:G47)</f>
        <v>44.575000000000003</v>
      </c>
      <c r="H49"/>
    </row>
    <row r="50" spans="2:8" x14ac:dyDescent="0.2">
      <c r="B50"/>
      <c r="C50" s="19"/>
      <c r="D50"/>
      <c r="E50" t="s">
        <v>6</v>
      </c>
      <c r="F50" s="1">
        <v>0.22</v>
      </c>
      <c r="G50" s="5">
        <f>CEILING(G49*F50,0.01)</f>
        <v>9.81</v>
      </c>
      <c r="H50"/>
    </row>
    <row r="51" spans="2:8" ht="4.5" customHeight="1" thickBot="1" x14ac:dyDescent="0.25">
      <c r="B51"/>
      <c r="C51"/>
      <c r="D51"/>
      <c r="E51"/>
      <c r="F51" s="1"/>
      <c r="G51" s="5"/>
      <c r="H51"/>
    </row>
    <row r="52" spans="2:8" ht="13.5" thickBot="1" x14ac:dyDescent="0.25">
      <c r="B52"/>
      <c r="C52"/>
      <c r="D52"/>
      <c r="E52" s="2" t="s">
        <v>29</v>
      </c>
      <c r="F52" s="3"/>
      <c r="G52" s="4">
        <f>G49+G50</f>
        <v>54.385000000000005</v>
      </c>
      <c r="H52"/>
    </row>
    <row r="53" spans="2:8" x14ac:dyDescent="0.2">
      <c r="B53"/>
      <c r="C53"/>
      <c r="D53"/>
      <c r="E53"/>
      <c r="F53"/>
      <c r="G53" s="5"/>
      <c r="H53"/>
    </row>
    <row r="54" spans="2:8" x14ac:dyDescent="0.2">
      <c r="B54" s="8" t="s">
        <v>12</v>
      </c>
      <c r="C54" s="22"/>
      <c r="D54" s="22"/>
      <c r="E54" s="9"/>
      <c r="F54"/>
      <c r="G54"/>
      <c r="H54"/>
    </row>
    <row r="55" spans="2:8" x14ac:dyDescent="0.2">
      <c r="B55" s="10"/>
      <c r="C55" s="25" t="s">
        <v>13</v>
      </c>
      <c r="D55" s="40" t="s">
        <v>14</v>
      </c>
      <c r="E55" s="41"/>
      <c r="F55"/>
      <c r="G55"/>
      <c r="H55"/>
    </row>
    <row r="56" spans="2:8" x14ac:dyDescent="0.2">
      <c r="B56" s="10"/>
      <c r="C56" s="23"/>
      <c r="D56" s="46"/>
      <c r="E56" s="47"/>
      <c r="F56"/>
      <c r="G56"/>
      <c r="H56"/>
    </row>
    <row r="57" spans="2:8" x14ac:dyDescent="0.2">
      <c r="B57" s="10"/>
      <c r="C57" s="23"/>
      <c r="D57" s="46"/>
      <c r="E57" s="47"/>
      <c r="F57"/>
      <c r="G57"/>
      <c r="H57"/>
    </row>
    <row r="58" spans="2:8" x14ac:dyDescent="0.2">
      <c r="B58" s="10"/>
      <c r="C58" s="23"/>
      <c r="D58" s="46"/>
      <c r="E58" s="47"/>
      <c r="F58"/>
      <c r="G58"/>
      <c r="H58"/>
    </row>
    <row r="59" spans="2:8" x14ac:dyDescent="0.2">
      <c r="B59" s="11"/>
      <c r="C59" s="24"/>
      <c r="D59" s="32"/>
      <c r="E59" s="33"/>
      <c r="F59"/>
      <c r="G59"/>
      <c r="H59"/>
    </row>
  </sheetData>
  <mergeCells count="15">
    <mergeCell ref="D59:E59"/>
    <mergeCell ref="J2:J7"/>
    <mergeCell ref="B4:H4"/>
    <mergeCell ref="C13:C15"/>
    <mergeCell ref="B2:H2"/>
    <mergeCell ref="B3:H3"/>
    <mergeCell ref="D55:E55"/>
    <mergeCell ref="F13:G13"/>
    <mergeCell ref="F15:H15"/>
    <mergeCell ref="F11:H11"/>
    <mergeCell ref="F8:H9"/>
    <mergeCell ref="D57:E57"/>
    <mergeCell ref="D56:E56"/>
    <mergeCell ref="D58:E58"/>
    <mergeCell ref="F16:H16"/>
  </mergeCells>
  <phoneticPr fontId="0" type="noConversion"/>
  <dataValidations count="2">
    <dataValidation type="list" allowBlank="1" showInputMessage="1" showErrorMessage="1" sqref="F8:H9" xr:uid="{9C9F9F87-4EF7-441E-87BC-D133D80B2D71}">
      <formula1>clienti</formula1>
    </dataValidation>
    <dataValidation type="list" allowBlank="1" showInputMessage="1" showErrorMessage="1" sqref="C19:C47" xr:uid="{C49E305B-CF26-46F4-8A01-25CCA3590817}">
      <formula1>ele_articoli</formula1>
    </dataValidation>
  </dataValidations>
  <hyperlinks>
    <hyperlink ref="J2" r:id="rId1" xr:uid="{00000000-0004-0000-0000-000000000000}"/>
  </hyperlinks>
  <pageMargins left="0.78740157480314965" right="0.78740157480314965" top="0.63" bottom="0.98425196850393704" header="0.26" footer="0.51181102362204722"/>
  <pageSetup paperSize="9" orientation="portrait" horizontalDpi="4294967293" verticalDpi="4294967293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63A56-4429-43CA-BCCC-AA52CCD9A780}">
  <sheetPr codeName="Foglio2"/>
  <dimension ref="A1:G6"/>
  <sheetViews>
    <sheetView zoomScale="120" zoomScaleNormal="120" workbookViewId="0">
      <selection activeCell="E3" sqref="E3"/>
    </sheetView>
  </sheetViews>
  <sheetFormatPr defaultRowHeight="12.75" x14ac:dyDescent="0.2"/>
  <cols>
    <col min="1" max="1" width="9.7109375" customWidth="1"/>
    <col min="2" max="2" width="14.5703125" customWidth="1"/>
    <col min="3" max="3" width="7.42578125" customWidth="1"/>
    <col min="4" max="4" width="8.5703125" customWidth="1"/>
    <col min="5" max="5" width="6.140625" customWidth="1"/>
    <col min="6" max="6" width="10.5703125" bestFit="1" customWidth="1"/>
    <col min="7" max="7" width="11.28515625" bestFit="1" customWidth="1"/>
  </cols>
  <sheetData>
    <row r="1" spans="1:7" x14ac:dyDescent="0.2">
      <c r="A1" s="31" t="s">
        <v>32</v>
      </c>
      <c r="B1" s="31" t="s">
        <v>23</v>
      </c>
      <c r="C1" s="31" t="s">
        <v>21</v>
      </c>
      <c r="D1" s="31" t="s">
        <v>22</v>
      </c>
      <c r="E1" s="31" t="s">
        <v>24</v>
      </c>
      <c r="F1" s="31" t="s">
        <v>33</v>
      </c>
      <c r="G1" s="31" t="s">
        <v>48</v>
      </c>
    </row>
    <row r="2" spans="1:7" x14ac:dyDescent="0.2">
      <c r="A2" t="s">
        <v>34</v>
      </c>
      <c r="B2" t="s">
        <v>35</v>
      </c>
      <c r="C2">
        <v>37100</v>
      </c>
      <c r="D2" t="s">
        <v>36</v>
      </c>
      <c r="E2" s="30" t="s">
        <v>49</v>
      </c>
      <c r="F2" s="30" t="s">
        <v>53</v>
      </c>
      <c r="G2" s="30" t="s">
        <v>58</v>
      </c>
    </row>
    <row r="3" spans="1:7" x14ac:dyDescent="0.2">
      <c r="A3" t="s">
        <v>37</v>
      </c>
      <c r="B3" t="s">
        <v>38</v>
      </c>
      <c r="C3">
        <v>36100</v>
      </c>
      <c r="D3" t="s">
        <v>39</v>
      </c>
      <c r="E3" s="30" t="s">
        <v>50</v>
      </c>
      <c r="F3" s="30" t="s">
        <v>54</v>
      </c>
      <c r="G3" s="30" t="s">
        <v>59</v>
      </c>
    </row>
    <row r="4" spans="1:7" x14ac:dyDescent="0.2">
      <c r="A4" t="s">
        <v>40</v>
      </c>
      <c r="B4" t="s">
        <v>41</v>
      </c>
      <c r="C4">
        <v>35100</v>
      </c>
      <c r="D4" t="s">
        <v>42</v>
      </c>
      <c r="E4" s="30" t="s">
        <v>51</v>
      </c>
      <c r="F4" s="30" t="s">
        <v>55</v>
      </c>
      <c r="G4" s="30" t="s">
        <v>60</v>
      </c>
    </row>
    <row r="5" spans="1:7" x14ac:dyDescent="0.2">
      <c r="A5" t="s">
        <v>43</v>
      </c>
      <c r="B5" t="s">
        <v>44</v>
      </c>
      <c r="C5">
        <v>37100</v>
      </c>
      <c r="D5" t="s">
        <v>36</v>
      </c>
      <c r="E5" s="30" t="s">
        <v>49</v>
      </c>
      <c r="F5" s="30" t="s">
        <v>56</v>
      </c>
      <c r="G5" s="30" t="s">
        <v>61</v>
      </c>
    </row>
    <row r="6" spans="1:7" x14ac:dyDescent="0.2">
      <c r="A6" t="s">
        <v>45</v>
      </c>
      <c r="B6" t="s">
        <v>46</v>
      </c>
      <c r="C6">
        <v>34100</v>
      </c>
      <c r="D6" t="s">
        <v>47</v>
      </c>
      <c r="E6" s="30" t="s">
        <v>52</v>
      </c>
      <c r="F6" s="30" t="s">
        <v>57</v>
      </c>
      <c r="G6" s="30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2C8A7-C9F9-468C-84A2-2E76AABD1567}">
  <dimension ref="A1:D31"/>
  <sheetViews>
    <sheetView zoomScale="120" zoomScaleNormal="120" workbookViewId="0">
      <selection activeCell="A3" sqref="A3"/>
    </sheetView>
  </sheetViews>
  <sheetFormatPr defaultRowHeight="12.75" x14ac:dyDescent="0.2"/>
  <cols>
    <col min="1" max="1" width="13.85546875" style="60" customWidth="1"/>
    <col min="2" max="2" width="12.5703125" style="60" customWidth="1"/>
    <col min="3" max="3" width="9.140625" style="60"/>
    <col min="4" max="4" width="12.140625" style="60" customWidth="1"/>
    <col min="5" max="16384" width="9.140625" style="60"/>
  </cols>
  <sheetData>
    <row r="1" spans="1:4" x14ac:dyDescent="0.2">
      <c r="A1" s="62" t="s">
        <v>0</v>
      </c>
      <c r="B1" s="62" t="s">
        <v>4</v>
      </c>
      <c r="C1" s="62" t="s">
        <v>64</v>
      </c>
      <c r="D1" s="62" t="s">
        <v>2</v>
      </c>
    </row>
    <row r="2" spans="1:4" x14ac:dyDescent="0.2">
      <c r="A2" s="64"/>
      <c r="B2" s="64"/>
      <c r="C2" s="64"/>
      <c r="D2" s="64"/>
    </row>
    <row r="3" spans="1:4" x14ac:dyDescent="0.2">
      <c r="A3" s="30" t="s">
        <v>65</v>
      </c>
      <c r="B3" s="30" t="s">
        <v>71</v>
      </c>
      <c r="C3" s="61" t="s">
        <v>77</v>
      </c>
      <c r="D3" s="63">
        <v>0.75</v>
      </c>
    </row>
    <row r="4" spans="1:4" x14ac:dyDescent="0.2">
      <c r="A4" s="30" t="s">
        <v>66</v>
      </c>
      <c r="B4" s="30" t="s">
        <v>72</v>
      </c>
      <c r="C4" s="61" t="s">
        <v>77</v>
      </c>
      <c r="D4" s="63">
        <v>0.5</v>
      </c>
    </row>
    <row r="5" spans="1:4" x14ac:dyDescent="0.2">
      <c r="A5" s="30" t="s">
        <v>67</v>
      </c>
      <c r="B5" s="30" t="s">
        <v>73</v>
      </c>
      <c r="C5" s="61" t="s">
        <v>77</v>
      </c>
      <c r="D5" s="63">
        <v>0.3</v>
      </c>
    </row>
    <row r="6" spans="1:4" x14ac:dyDescent="0.2">
      <c r="A6" s="30" t="s">
        <v>68</v>
      </c>
      <c r="B6" s="30" t="s">
        <v>75</v>
      </c>
      <c r="C6" s="61" t="s">
        <v>77</v>
      </c>
      <c r="D6" s="63">
        <v>1</v>
      </c>
    </row>
    <row r="7" spans="1:4" x14ac:dyDescent="0.2">
      <c r="A7" s="30" t="s">
        <v>69</v>
      </c>
      <c r="B7" s="30" t="s">
        <v>76</v>
      </c>
      <c r="C7" s="61" t="s">
        <v>77</v>
      </c>
      <c r="D7" s="63">
        <v>0.75</v>
      </c>
    </row>
    <row r="8" spans="1:4" x14ac:dyDescent="0.2">
      <c r="A8" s="30" t="s">
        <v>70</v>
      </c>
      <c r="B8" s="30" t="s">
        <v>74</v>
      </c>
      <c r="C8" s="61" t="s">
        <v>77</v>
      </c>
      <c r="D8" s="63">
        <v>1.25</v>
      </c>
    </row>
    <row r="9" spans="1:4" x14ac:dyDescent="0.2">
      <c r="A9"/>
      <c r="B9"/>
      <c r="C9"/>
      <c r="D9"/>
    </row>
    <row r="10" spans="1:4" x14ac:dyDescent="0.2">
      <c r="A10"/>
      <c r="B10"/>
      <c r="C10"/>
      <c r="D10"/>
    </row>
    <row r="11" spans="1:4" x14ac:dyDescent="0.2">
      <c r="A11"/>
      <c r="B11"/>
      <c r="C11"/>
      <c r="D11"/>
    </row>
    <row r="12" spans="1:4" x14ac:dyDescent="0.2">
      <c r="A12"/>
      <c r="B12"/>
      <c r="C12"/>
      <c r="D12"/>
    </row>
    <row r="13" spans="1:4" x14ac:dyDescent="0.2">
      <c r="A13"/>
      <c r="B13"/>
      <c r="C13"/>
      <c r="D13"/>
    </row>
    <row r="14" spans="1:4" x14ac:dyDescent="0.2">
      <c r="A14"/>
      <c r="B14"/>
      <c r="C14"/>
      <c r="D14"/>
    </row>
    <row r="15" spans="1:4" x14ac:dyDescent="0.2">
      <c r="A15"/>
      <c r="B15"/>
      <c r="C15"/>
      <c r="D15"/>
    </row>
    <row r="16" spans="1:4" x14ac:dyDescent="0.2">
      <c r="A16"/>
      <c r="B16"/>
      <c r="C16"/>
      <c r="D16"/>
    </row>
    <row r="17" spans="1:4" x14ac:dyDescent="0.2">
      <c r="A17"/>
      <c r="B17"/>
      <c r="C17"/>
      <c r="D17"/>
    </row>
    <row r="18" spans="1:4" x14ac:dyDescent="0.2">
      <c r="A18"/>
      <c r="B18"/>
      <c r="C18"/>
      <c r="D18"/>
    </row>
    <row r="19" spans="1:4" x14ac:dyDescent="0.2">
      <c r="A19"/>
      <c r="B19"/>
      <c r="C19"/>
      <c r="D19"/>
    </row>
    <row r="20" spans="1:4" x14ac:dyDescent="0.2">
      <c r="A20"/>
      <c r="B20"/>
      <c r="C20"/>
      <c r="D20"/>
    </row>
    <row r="21" spans="1:4" x14ac:dyDescent="0.2">
      <c r="A21"/>
      <c r="B21"/>
      <c r="C21"/>
      <c r="D21"/>
    </row>
    <row r="22" spans="1:4" x14ac:dyDescent="0.2">
      <c r="A22"/>
      <c r="B22"/>
      <c r="C22"/>
      <c r="D22"/>
    </row>
    <row r="23" spans="1:4" x14ac:dyDescent="0.2">
      <c r="A23"/>
      <c r="B23"/>
      <c r="C23"/>
      <c r="D23"/>
    </row>
    <row r="24" spans="1:4" x14ac:dyDescent="0.2">
      <c r="A24"/>
      <c r="B24"/>
      <c r="C24"/>
      <c r="D24"/>
    </row>
    <row r="25" spans="1:4" x14ac:dyDescent="0.2">
      <c r="A25"/>
      <c r="B25"/>
      <c r="C25"/>
      <c r="D25"/>
    </row>
    <row r="26" spans="1:4" x14ac:dyDescent="0.2">
      <c r="A26"/>
      <c r="B26"/>
      <c r="C26"/>
      <c r="D26"/>
    </row>
    <row r="27" spans="1:4" x14ac:dyDescent="0.2">
      <c r="A27"/>
      <c r="B27"/>
      <c r="C27"/>
      <c r="D27"/>
    </row>
    <row r="28" spans="1:4" x14ac:dyDescent="0.2">
      <c r="A28"/>
      <c r="B28"/>
      <c r="C28"/>
      <c r="D28"/>
    </row>
    <row r="29" spans="1:4" x14ac:dyDescent="0.2">
      <c r="A29"/>
      <c r="B29"/>
      <c r="C29"/>
      <c r="D29"/>
    </row>
    <row r="30" spans="1:4" x14ac:dyDescent="0.2">
      <c r="A30"/>
      <c r="B30"/>
      <c r="C30"/>
      <c r="D30"/>
    </row>
    <row r="31" spans="1:4" x14ac:dyDescent="0.2">
      <c r="A31"/>
      <c r="B31"/>
      <c r="C31"/>
      <c r="D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5</vt:i4>
      </vt:variant>
    </vt:vector>
  </HeadingPairs>
  <TitlesOfParts>
    <vt:vector size="8" baseType="lpstr">
      <vt:lpstr>pcdazero.it</vt:lpstr>
      <vt:lpstr>elenco</vt:lpstr>
      <vt:lpstr>articoli</vt:lpstr>
      <vt:lpstr>pcdazero.it!Area_stampa</vt:lpstr>
      <vt:lpstr>clienti</vt:lpstr>
      <vt:lpstr>ele_articoli</vt:lpstr>
      <vt:lpstr>elenco</vt:lpstr>
      <vt:lpstr>tab_articoli</vt:lpstr>
    </vt:vector>
  </TitlesOfParts>
  <LinksUpToDate>false</LinksUpToDate>
  <SharedDoc>false</SharedDoc>
  <HyperlinkBase>http://www.pcdazero.it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fattura excel professionale</dc:title>
  <dc:creator>Gianni Crestani</dc:creator>
  <cp:lastModifiedBy>PC da Zero</cp:lastModifiedBy>
  <cp:lastPrinted>2004-12-14T21:15:54Z</cp:lastPrinted>
  <dcterms:created xsi:type="dcterms:W3CDTF">1996-11-05T10:16:36Z</dcterms:created>
  <dcterms:modified xsi:type="dcterms:W3CDTF">2019-01-13T10:45:56Z</dcterms:modified>
</cp:coreProperties>
</file>